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maksim.inoyatov\Рабочий стол\"/>
    </mc:Choice>
  </mc:AlternateContent>
  <xr:revisionPtr revIDLastSave="0" documentId="8_{3D3FC3C5-0C46-42A5-9AE3-D25ACA57928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name" sheetId="1" r:id="rId1"/>
  </sheets>
  <calcPr calcId="191029"/>
</workbook>
</file>

<file path=xl/calcChain.xml><?xml version="1.0" encoding="utf-8"?>
<calcChain xmlns="http://schemas.openxmlformats.org/spreadsheetml/2006/main">
  <c r="L7" i="1" l="1"/>
  <c r="K7" i="1"/>
  <c r="J7" i="1"/>
  <c r="I7" i="1"/>
  <c r="L36" i="1" l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6" i="1"/>
  <c r="K6" i="1"/>
  <c r="J6" i="1"/>
  <c r="I6" i="1"/>
  <c r="L5" i="1"/>
  <c r="K5" i="1"/>
  <c r="J5" i="1"/>
  <c r="I5" i="1"/>
  <c r="L4" i="1"/>
  <c r="K4" i="1"/>
  <c r="J4" i="1"/>
  <c r="I4" i="1"/>
  <c r="L3" i="1"/>
  <c r="K3" i="1"/>
  <c r="J3" i="1"/>
  <c r="I3" i="1"/>
  <c r="L2" i="1"/>
  <c r="K2" i="1"/>
  <c r="J2" i="1"/>
  <c r="I2" i="1"/>
</calcChain>
</file>

<file path=xl/sharedStrings.xml><?xml version="1.0" encoding="utf-8"?>
<sst xmlns="http://schemas.openxmlformats.org/spreadsheetml/2006/main" count="414" uniqueCount="134">
  <si>
    <t>Ko'rsatkich nomi</t>
  </si>
  <si>
    <t>Кўрсаткич номи</t>
  </si>
  <si>
    <t>Имя указателя</t>
  </si>
  <si>
    <t>Pointer Name</t>
  </si>
  <si>
    <t>Qurilgan yili (chiqarilgan)</t>
  </si>
  <si>
    <t>Қурилган йили (чиқарилган)</t>
  </si>
  <si>
    <t>Год постройки (выпуска)</t>
  </si>
  <si>
    <t>Year of construction (release)</t>
  </si>
  <si>
    <t>Balans qiymati (ming so'm)</t>
  </si>
  <si>
    <t>Баланс қиймати (минг сўм)</t>
  </si>
  <si>
    <t>Балансовая стоимость (тыс. сум)</t>
  </si>
  <si>
    <t>Book value (thousand soums)</t>
  </si>
  <si>
    <t>Joriy holati</t>
  </si>
  <si>
    <t>Жорий холати</t>
  </si>
  <si>
    <t>Текущее состояние</t>
  </si>
  <si>
    <t>Current status</t>
  </si>
  <si>
    <t>Маъмурий бино</t>
  </si>
  <si>
    <t xml:space="preserve">Административное здание </t>
  </si>
  <si>
    <t>Administrative building</t>
  </si>
  <si>
    <t xml:space="preserve">Joriy </t>
  </si>
  <si>
    <t>Жорий</t>
  </si>
  <si>
    <t>Действующее</t>
  </si>
  <si>
    <t>Current</t>
  </si>
  <si>
    <t>Сервис ва парвоз хизмати департаменти биноси</t>
  </si>
  <si>
    <t>Здание Департамента сервиса и Департамента лётной службы</t>
  </si>
  <si>
    <t>The building of the Service Department and the Flight Service Department</t>
  </si>
  <si>
    <t>Харид қилиш департаментининг омбор хоналари ва тентлар, офис бинолари</t>
  </si>
  <si>
    <t>Складские помещения и навесы, офисные помещения Департамента закупок</t>
  </si>
  <si>
    <t>Warehouses and sheds, office premises of the Procurement Department</t>
  </si>
  <si>
    <t>Идоравий хонадон</t>
  </si>
  <si>
    <t>Ведомственная квартира</t>
  </si>
  <si>
    <t>Departmental apartment</t>
  </si>
  <si>
    <t>Маъмурий бинолар ва "Uzbekistan airways sales"операцион зали</t>
  </si>
  <si>
    <t>Административные помещения и опреационный зал "Uzbekistan airways sales"</t>
  </si>
  <si>
    <t>Administrative buildings and operating Hall "Uzbekistan airways sales"</t>
  </si>
  <si>
    <t>Skoda Kodiak машина</t>
  </si>
  <si>
    <t>Автомобиль Skoda Kodiak</t>
  </si>
  <si>
    <t>Skoda Kodiak car</t>
  </si>
  <si>
    <t>Malibu 2 Премер Машина</t>
  </si>
  <si>
    <t>Автомобиль Malibu 2 Primier</t>
  </si>
  <si>
    <t>Malibu 2 Premier Car</t>
  </si>
  <si>
    <t>ЛАCЕТТИ машина</t>
  </si>
  <si>
    <t>Автомобиль LACETTI</t>
  </si>
  <si>
    <t>LACETTI car</t>
  </si>
  <si>
    <t>Газель юк машинаси</t>
  </si>
  <si>
    <t>Автомобиль Газель грузовая</t>
  </si>
  <si>
    <t>Gazelle Cargo car</t>
  </si>
  <si>
    <t>Nissan Теана машина</t>
  </si>
  <si>
    <t>Автомобиль Nissan Teana</t>
  </si>
  <si>
    <t>Nissan Teana car</t>
  </si>
  <si>
    <t>DAMAS машинаси</t>
  </si>
  <si>
    <t>Автомобиль DAMAS</t>
  </si>
  <si>
    <t>DAMAS Car</t>
  </si>
  <si>
    <t>Hyundai юк  машинаси</t>
  </si>
  <si>
    <t>Автопогрузчик Hunday</t>
  </si>
  <si>
    <t>Hyundai Forklift truck</t>
  </si>
  <si>
    <t>Nissan юк машинаси</t>
  </si>
  <si>
    <t>Автопогрузчик Nissan</t>
  </si>
  <si>
    <t>Nissan Forklift Truck</t>
  </si>
  <si>
    <t>ISUZU САЗ 71 ПЛ юк машинаси</t>
  </si>
  <si>
    <t>Грузовой ISUZU SAZ 71 PL</t>
  </si>
  <si>
    <t>ISUZU SAZ 71 PL truck</t>
  </si>
  <si>
    <t xml:space="preserve">ЛАCЕТТИ машина L-ELEGANT/AT </t>
  </si>
  <si>
    <t xml:space="preserve">Автомобиль LACETTI L-ELEGANT/AT </t>
  </si>
  <si>
    <t xml:space="preserve">LACETTI car L-ELEGANT/AT </t>
  </si>
  <si>
    <t xml:space="preserve"> TRAVERSE машина -PREMIER /AT </t>
  </si>
  <si>
    <t>Автомобиль TRAVERSE-PREMIER /AT</t>
  </si>
  <si>
    <t>TRAVERSE-PREMIER /AT car</t>
  </si>
  <si>
    <t>VOLSKSWAGEN CADDY машинаси</t>
  </si>
  <si>
    <t>Автомобиль VOLSKSWAGEN CADDY</t>
  </si>
  <si>
    <t>VOLSKSWAGEN CADDY car</t>
  </si>
  <si>
    <t>GAZ 330210 автобуси</t>
  </si>
  <si>
    <t>Автобус GAZ 330210</t>
  </si>
  <si>
    <t>Bus GAZ 330210</t>
  </si>
  <si>
    <t>Ma’muriy bino</t>
  </si>
  <si>
    <t>Servis va parvoz xizmati departamenti binosi</t>
  </si>
  <si>
    <t>Xarid qilish departamentining ombor xonalari va tentlar, ofis binolari</t>
  </si>
  <si>
    <t>Idoraviy xonadon</t>
  </si>
  <si>
    <t>Ma’muriy binolar va "Uzbekistan airways sales"operatsion zali</t>
  </si>
  <si>
    <t>Skoda Kodiak mashina</t>
  </si>
  <si>
    <t>Malibu 2 Premer Mashina</t>
  </si>
  <si>
    <t>LACЕTTI mashina</t>
  </si>
  <si>
    <t>Gazel yuk mashinasi</t>
  </si>
  <si>
    <t>Nissan Teana mashina</t>
  </si>
  <si>
    <t>DAMAS mashinasi</t>
  </si>
  <si>
    <t>Hyundai yuk mashinasi</t>
  </si>
  <si>
    <t>Nissan yuk mashinasi</t>
  </si>
  <si>
    <t>ISUZU SAZ 71 PL yuk mashinasi</t>
  </si>
  <si>
    <t>LACЕTTI mashina L-ELEGANT/AT</t>
  </si>
  <si>
    <t xml:space="preserve"> TRAVERSE mashina -PREMIER /AT </t>
  </si>
  <si>
    <t>VOLSKSWAGEN CADDY mashinasi</t>
  </si>
  <si>
    <t>GAZ 330210 avtobusi</t>
  </si>
  <si>
    <t xml:space="preserve">Автомобиль LACETTI  L-ELEGANT/AT </t>
  </si>
  <si>
    <t>Складские помещения, офисные помещения Департамента закупок</t>
  </si>
  <si>
    <t>Не действует. Подготовительные работы для проведения реконструкции</t>
  </si>
  <si>
    <t>Xarid qilish departamentining ombor xonalari , ofis binolari</t>
  </si>
  <si>
    <t>Харид қилиш департаментининг омбор хоналари,  офис бинолари</t>
  </si>
  <si>
    <t>Warehouse premises, office premises of the Procurement Department</t>
  </si>
  <si>
    <t>Does not work. Preparatory work for the reconstruction</t>
  </si>
  <si>
    <t>Ишлатилмайди. Қайта қуриш учун  тайёргарлик ишлари</t>
  </si>
  <si>
    <t>Ishlatilmaydi. Qayta qurish uchun  tayyorgarlik ishlari</t>
  </si>
  <si>
    <t>Не исправна</t>
  </si>
  <si>
    <t>Носоз</t>
  </si>
  <si>
    <t>Nosoz</t>
  </si>
  <si>
    <t>Faulty</t>
  </si>
  <si>
    <t>№</t>
  </si>
  <si>
    <t>п/п</t>
  </si>
  <si>
    <t>Марка</t>
  </si>
  <si>
    <t>автомашины</t>
  </si>
  <si>
    <t>Гос. номер автомашины</t>
  </si>
  <si>
    <t>За кем закреплён</t>
  </si>
  <si>
    <t>для обслуживания</t>
  </si>
  <si>
    <t>Ф.И.О.</t>
  </si>
  <si>
    <t>водителя</t>
  </si>
  <si>
    <t>1.</t>
  </si>
  <si>
    <t>Toyota Land Cruiser</t>
  </si>
  <si>
    <t>01 278 QDA</t>
  </si>
  <si>
    <t>Директор ООО «UAT»</t>
  </si>
  <si>
    <t>Убайдуллаев А.Ф.</t>
  </si>
  <si>
    <t>2.</t>
  </si>
  <si>
    <t>Hyundai Sonata</t>
  </si>
  <si>
    <t>01 858 HBA</t>
  </si>
  <si>
    <t>Зам. директора ТЭАТ</t>
  </si>
  <si>
    <t>Халменов Р.Р.</t>
  </si>
  <si>
    <t>3.</t>
  </si>
  <si>
    <t>01 034 FCA</t>
  </si>
  <si>
    <t>Зам. директора по Э и Ф</t>
  </si>
  <si>
    <t>Исамухамедов М.М.</t>
  </si>
  <si>
    <t>4.</t>
  </si>
  <si>
    <t>Daewoo Nexia</t>
  </si>
  <si>
    <t>01 434 ZAA</t>
  </si>
  <si>
    <t>Зам. директора по АБ и Р</t>
  </si>
  <si>
    <t>Буребеков А.С.</t>
  </si>
  <si>
    <t>ООО "UAT"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</si>
</sst>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2"/>
      <color rgb="FF49505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vertical="center"/>
    </xf>
    <xf numFmtId="0" fontId="1" fillId="0" borderId="0" xfId="0" applyNumberFormat="1" applyFont="1"/>
    <xf numFmtId="0" fontId="1" fillId="0" borderId="2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5" fillId="0" borderId="4" xfId="0" applyNumberFormat="1" applyFont="1" applyBorder="1" applyAlignment="1">
      <alignment horizontal="justify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19" workbookViewId="0">
      <selection activeCell="A49" sqref="A49:E49"/>
    </sheetView>
  </sheetViews>
  <sheetFormatPr defaultRowHeight="15.75" x14ac:dyDescent="0.25"/>
  <cols>
    <col min="1" max="1" width="36.125" customWidth="1"/>
    <col min="2" max="2" width="33" bestFit="1" customWidth="1"/>
    <col min="3" max="3" width="35" bestFit="1" customWidth="1"/>
    <col min="4" max="4" width="26.625" bestFit="1" customWidth="1"/>
    <col min="5" max="5" width="21.875" bestFit="1" customWidth="1"/>
    <col min="6" max="6" width="26.125" bestFit="1" customWidth="1"/>
    <col min="7" max="7" width="22.25" bestFit="1" customWidth="1"/>
    <col min="8" max="8" width="25.375" bestFit="1" customWidth="1"/>
    <col min="9" max="9" width="23.375" bestFit="1" customWidth="1"/>
    <col min="10" max="10" width="25.125" bestFit="1" customWidth="1"/>
    <col min="11" max="11" width="29.75" bestFit="1" customWidth="1"/>
    <col min="12" max="12" width="25.125" bestFit="1" customWidth="1"/>
    <col min="13" max="13" width="11" customWidth="1"/>
    <col min="14" max="14" width="14.75" customWidth="1"/>
    <col min="15" max="15" width="17.625" bestFit="1" customWidth="1"/>
    <col min="16" max="16" width="11.875" customWidth="1"/>
  </cols>
  <sheetData>
    <row r="1" spans="1:17" x14ac:dyDescent="0.25">
      <c r="A1" s="1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/>
    </row>
    <row r="2" spans="1:17" x14ac:dyDescent="0.25">
      <c r="A2" s="13" t="s">
        <v>74</v>
      </c>
      <c r="B2" s="9" t="s">
        <v>16</v>
      </c>
      <c r="C2" s="1" t="s">
        <v>17</v>
      </c>
      <c r="D2" s="10" t="s">
        <v>18</v>
      </c>
      <c r="E2" s="14">
        <v>1976</v>
      </c>
      <c r="F2" s="14">
        <v>1976</v>
      </c>
      <c r="G2" s="14">
        <v>1976</v>
      </c>
      <c r="H2" s="14">
        <v>1976</v>
      </c>
      <c r="I2" s="17">
        <f>7801388.95846</f>
        <v>7801388.9584600003</v>
      </c>
      <c r="J2" s="17">
        <f>7801388.95846</f>
        <v>7801388.9584600003</v>
      </c>
      <c r="K2" s="17">
        <f>7801388.95846</f>
        <v>7801388.9584600003</v>
      </c>
      <c r="L2" s="17">
        <f>7801388.95846</f>
        <v>7801388.9584600003</v>
      </c>
      <c r="M2" s="18" t="s">
        <v>19</v>
      </c>
      <c r="N2" s="18" t="s">
        <v>20</v>
      </c>
      <c r="O2" s="14" t="s">
        <v>21</v>
      </c>
      <c r="P2" s="18" t="s">
        <v>22</v>
      </c>
      <c r="Q2" s="8"/>
    </row>
    <row r="3" spans="1:17" ht="47.25" x14ac:dyDescent="0.25">
      <c r="A3" s="13" t="s">
        <v>75</v>
      </c>
      <c r="B3" s="9" t="s">
        <v>23</v>
      </c>
      <c r="C3" s="1" t="s">
        <v>24</v>
      </c>
      <c r="D3" s="10" t="s">
        <v>25</v>
      </c>
      <c r="E3" s="14">
        <v>1961</v>
      </c>
      <c r="F3" s="14">
        <v>1961</v>
      </c>
      <c r="G3" s="14">
        <v>1961</v>
      </c>
      <c r="H3" s="14">
        <v>1961</v>
      </c>
      <c r="I3" s="17">
        <f>1949031.04245</f>
        <v>1949031.0424500001</v>
      </c>
      <c r="J3" s="17">
        <f>1949031.04245</f>
        <v>1949031.0424500001</v>
      </c>
      <c r="K3" s="17">
        <f>1949031.04245</f>
        <v>1949031.0424500001</v>
      </c>
      <c r="L3" s="17">
        <f>1949031.04245</f>
        <v>1949031.0424500001</v>
      </c>
      <c r="M3" s="18" t="s">
        <v>19</v>
      </c>
      <c r="N3" s="18" t="s">
        <v>20</v>
      </c>
      <c r="O3" s="14" t="s">
        <v>21</v>
      </c>
      <c r="P3" s="18" t="s">
        <v>22</v>
      </c>
      <c r="Q3" s="8"/>
    </row>
    <row r="4" spans="1:17" ht="47.25" x14ac:dyDescent="0.25">
      <c r="A4" s="13" t="s">
        <v>76</v>
      </c>
      <c r="B4" s="9" t="s">
        <v>26</v>
      </c>
      <c r="C4" s="1" t="s">
        <v>27</v>
      </c>
      <c r="D4" s="10" t="s">
        <v>28</v>
      </c>
      <c r="E4" s="14">
        <v>1974</v>
      </c>
      <c r="F4" s="14">
        <v>1974</v>
      </c>
      <c r="G4" s="14">
        <v>1974</v>
      </c>
      <c r="H4" s="14">
        <v>1974</v>
      </c>
      <c r="I4" s="17">
        <f>332876.92614</f>
        <v>332876.92614</v>
      </c>
      <c r="J4" s="17">
        <f>332876.92614</f>
        <v>332876.92614</v>
      </c>
      <c r="K4" s="17">
        <f>332876.92614</f>
        <v>332876.92614</v>
      </c>
      <c r="L4" s="17">
        <f>332876.92614</f>
        <v>332876.92614</v>
      </c>
      <c r="M4" s="18" t="s">
        <v>19</v>
      </c>
      <c r="N4" s="18" t="s">
        <v>20</v>
      </c>
      <c r="O4" s="14" t="s">
        <v>21</v>
      </c>
      <c r="P4" s="18" t="s">
        <v>22</v>
      </c>
      <c r="Q4" s="8"/>
    </row>
    <row r="5" spans="1:17" x14ac:dyDescent="0.25">
      <c r="A5" s="13" t="s">
        <v>77</v>
      </c>
      <c r="B5" s="9" t="s">
        <v>29</v>
      </c>
      <c r="C5" s="1" t="s">
        <v>30</v>
      </c>
      <c r="D5" s="10" t="s">
        <v>31</v>
      </c>
      <c r="E5" s="14">
        <v>2008</v>
      </c>
      <c r="F5" s="14">
        <v>2008</v>
      </c>
      <c r="G5" s="14">
        <v>2008</v>
      </c>
      <c r="H5" s="14">
        <v>2008</v>
      </c>
      <c r="I5" s="17">
        <f>286478.73544</f>
        <v>286478.73544000002</v>
      </c>
      <c r="J5" s="17">
        <f>286478.73544</f>
        <v>286478.73544000002</v>
      </c>
      <c r="K5" s="17">
        <f>286478.73544</f>
        <v>286478.73544000002</v>
      </c>
      <c r="L5" s="17">
        <f>286478.73544</f>
        <v>286478.73544000002</v>
      </c>
      <c r="M5" s="18" t="s">
        <v>19</v>
      </c>
      <c r="N5" s="18" t="s">
        <v>20</v>
      </c>
      <c r="O5" s="14" t="s">
        <v>21</v>
      </c>
      <c r="P5" s="18" t="s">
        <v>22</v>
      </c>
      <c r="Q5" s="8"/>
    </row>
    <row r="6" spans="1:17" ht="47.25" x14ac:dyDescent="0.25">
      <c r="A6" s="13" t="s">
        <v>78</v>
      </c>
      <c r="B6" s="9" t="s">
        <v>32</v>
      </c>
      <c r="C6" s="1" t="s">
        <v>33</v>
      </c>
      <c r="D6" s="10" t="s">
        <v>34</v>
      </c>
      <c r="E6" s="14">
        <v>1975</v>
      </c>
      <c r="F6" s="14">
        <v>1975</v>
      </c>
      <c r="G6" s="14">
        <v>1975</v>
      </c>
      <c r="H6" s="14">
        <v>1975</v>
      </c>
      <c r="I6" s="17">
        <f>1221300.54892</f>
        <v>1221300.54892</v>
      </c>
      <c r="J6" s="17">
        <f>1221300.54892</f>
        <v>1221300.54892</v>
      </c>
      <c r="K6" s="17">
        <f>1221300.54892</f>
        <v>1221300.54892</v>
      </c>
      <c r="L6" s="17">
        <f>1221300.54892</f>
        <v>1221300.54892</v>
      </c>
      <c r="M6" s="18" t="s">
        <v>19</v>
      </c>
      <c r="N6" s="18" t="s">
        <v>20</v>
      </c>
      <c r="O6" s="14" t="s">
        <v>21</v>
      </c>
      <c r="P6" s="18" t="s">
        <v>22</v>
      </c>
      <c r="Q6" s="8"/>
    </row>
    <row r="7" spans="1:17" ht="78.75" x14ac:dyDescent="0.25">
      <c r="A7" s="13" t="s">
        <v>95</v>
      </c>
      <c r="B7" s="9" t="s">
        <v>96</v>
      </c>
      <c r="C7" s="23" t="s">
        <v>93</v>
      </c>
      <c r="D7" s="10" t="s">
        <v>97</v>
      </c>
      <c r="E7" s="14">
        <v>1965</v>
      </c>
      <c r="F7" s="14">
        <v>1965</v>
      </c>
      <c r="G7" s="14">
        <v>1965</v>
      </c>
      <c r="H7" s="14">
        <v>1965</v>
      </c>
      <c r="I7" s="24">
        <f>3669685.17384</f>
        <v>3669685.1738399998</v>
      </c>
      <c r="J7" s="24">
        <f>3669685.17384</f>
        <v>3669685.1738399998</v>
      </c>
      <c r="K7" s="24">
        <f>3669685.17384</f>
        <v>3669685.1738399998</v>
      </c>
      <c r="L7" s="24">
        <f>3669685.17384</f>
        <v>3669685.1738399998</v>
      </c>
      <c r="M7" s="18" t="s">
        <v>100</v>
      </c>
      <c r="N7" s="18" t="s">
        <v>99</v>
      </c>
      <c r="O7" s="23" t="s">
        <v>94</v>
      </c>
      <c r="P7" s="18" t="s">
        <v>98</v>
      </c>
      <c r="Q7" s="8"/>
    </row>
    <row r="8" spans="1:17" x14ac:dyDescent="0.25">
      <c r="A8" s="10" t="s">
        <v>79</v>
      </c>
      <c r="B8" s="9" t="s">
        <v>35</v>
      </c>
      <c r="C8" s="1" t="s">
        <v>36</v>
      </c>
      <c r="D8" s="10" t="s">
        <v>37</v>
      </c>
      <c r="E8" s="14">
        <v>2021</v>
      </c>
      <c r="F8" s="14">
        <v>2021</v>
      </c>
      <c r="G8" s="14">
        <v>2021</v>
      </c>
      <c r="H8" s="14">
        <v>2021</v>
      </c>
      <c r="I8" s="17">
        <f>347570.60896</f>
        <v>347570.60895999998</v>
      </c>
      <c r="J8" s="17">
        <f>347570.60896</f>
        <v>347570.60895999998</v>
      </c>
      <c r="K8" s="17">
        <f>347570.60896</f>
        <v>347570.60895999998</v>
      </c>
      <c r="L8" s="17">
        <f>347570.60896</f>
        <v>347570.60895999998</v>
      </c>
      <c r="M8" s="18" t="s">
        <v>19</v>
      </c>
      <c r="N8" s="18" t="s">
        <v>20</v>
      </c>
      <c r="O8" s="14" t="s">
        <v>21</v>
      </c>
      <c r="P8" s="18" t="s">
        <v>22</v>
      </c>
      <c r="Q8" s="8"/>
    </row>
    <row r="9" spans="1:17" x14ac:dyDescent="0.25">
      <c r="A9" s="13" t="s">
        <v>80</v>
      </c>
      <c r="B9" s="9" t="s">
        <v>38</v>
      </c>
      <c r="C9" s="1" t="s">
        <v>39</v>
      </c>
      <c r="D9" s="10" t="s">
        <v>40</v>
      </c>
      <c r="E9" s="14">
        <v>2021</v>
      </c>
      <c r="F9" s="14">
        <v>2021</v>
      </c>
      <c r="G9" s="14">
        <v>2021</v>
      </c>
      <c r="H9" s="14">
        <v>2021</v>
      </c>
      <c r="I9" s="17">
        <f t="shared" ref="I9:L16" si="0">321483.65218</f>
        <v>321483.65217999998</v>
      </c>
      <c r="J9" s="17">
        <f t="shared" si="0"/>
        <v>321483.65217999998</v>
      </c>
      <c r="K9" s="17">
        <f t="shared" si="0"/>
        <v>321483.65217999998</v>
      </c>
      <c r="L9" s="17">
        <f t="shared" si="0"/>
        <v>321483.65217999998</v>
      </c>
      <c r="M9" s="18" t="s">
        <v>19</v>
      </c>
      <c r="N9" s="18" t="s">
        <v>20</v>
      </c>
      <c r="O9" s="14" t="s">
        <v>21</v>
      </c>
      <c r="P9" s="18" t="s">
        <v>22</v>
      </c>
      <c r="Q9" s="8"/>
    </row>
    <row r="10" spans="1:17" x14ac:dyDescent="0.25">
      <c r="A10" s="13" t="s">
        <v>80</v>
      </c>
      <c r="B10" s="9" t="s">
        <v>38</v>
      </c>
      <c r="C10" s="1" t="s">
        <v>39</v>
      </c>
      <c r="D10" s="10" t="s">
        <v>40</v>
      </c>
      <c r="E10" s="14">
        <v>2021</v>
      </c>
      <c r="F10" s="14">
        <v>2021</v>
      </c>
      <c r="G10" s="14">
        <v>2021</v>
      </c>
      <c r="H10" s="14">
        <v>2021</v>
      </c>
      <c r="I10" s="17">
        <f t="shared" si="0"/>
        <v>321483.65217999998</v>
      </c>
      <c r="J10" s="17">
        <f t="shared" si="0"/>
        <v>321483.65217999998</v>
      </c>
      <c r="K10" s="17">
        <f t="shared" si="0"/>
        <v>321483.65217999998</v>
      </c>
      <c r="L10" s="17">
        <f t="shared" si="0"/>
        <v>321483.65217999998</v>
      </c>
      <c r="M10" s="18" t="s">
        <v>19</v>
      </c>
      <c r="N10" s="18" t="s">
        <v>20</v>
      </c>
      <c r="O10" s="14" t="s">
        <v>21</v>
      </c>
      <c r="P10" s="18" t="s">
        <v>22</v>
      </c>
      <c r="Q10" s="8"/>
    </row>
    <row r="11" spans="1:17" x14ac:dyDescent="0.25">
      <c r="A11" s="13" t="s">
        <v>80</v>
      </c>
      <c r="B11" s="9" t="s">
        <v>38</v>
      </c>
      <c r="C11" s="1" t="s">
        <v>39</v>
      </c>
      <c r="D11" s="10" t="s">
        <v>40</v>
      </c>
      <c r="E11" s="14">
        <v>2021</v>
      </c>
      <c r="F11" s="14">
        <v>2021</v>
      </c>
      <c r="G11" s="14">
        <v>2021</v>
      </c>
      <c r="H11" s="14">
        <v>2021</v>
      </c>
      <c r="I11" s="17">
        <f t="shared" si="0"/>
        <v>321483.65217999998</v>
      </c>
      <c r="J11" s="17">
        <f t="shared" si="0"/>
        <v>321483.65217999998</v>
      </c>
      <c r="K11" s="17">
        <f t="shared" si="0"/>
        <v>321483.65217999998</v>
      </c>
      <c r="L11" s="17">
        <f t="shared" si="0"/>
        <v>321483.65217999998</v>
      </c>
      <c r="M11" s="18" t="s">
        <v>19</v>
      </c>
      <c r="N11" s="18" t="s">
        <v>20</v>
      </c>
      <c r="O11" s="14" t="s">
        <v>21</v>
      </c>
      <c r="P11" s="18" t="s">
        <v>22</v>
      </c>
      <c r="Q11" s="8"/>
    </row>
    <row r="12" spans="1:17" x14ac:dyDescent="0.25">
      <c r="A12" s="13" t="s">
        <v>80</v>
      </c>
      <c r="B12" s="9" t="s">
        <v>38</v>
      </c>
      <c r="C12" s="1" t="s">
        <v>39</v>
      </c>
      <c r="D12" s="10" t="s">
        <v>40</v>
      </c>
      <c r="E12" s="14">
        <v>2021</v>
      </c>
      <c r="F12" s="14">
        <v>2021</v>
      </c>
      <c r="G12" s="14">
        <v>2021</v>
      </c>
      <c r="H12" s="14">
        <v>2021</v>
      </c>
      <c r="I12" s="17">
        <f t="shared" si="0"/>
        <v>321483.65217999998</v>
      </c>
      <c r="J12" s="17">
        <f t="shared" si="0"/>
        <v>321483.65217999998</v>
      </c>
      <c r="K12" s="17">
        <f t="shared" si="0"/>
        <v>321483.65217999998</v>
      </c>
      <c r="L12" s="17">
        <f t="shared" si="0"/>
        <v>321483.65217999998</v>
      </c>
      <c r="M12" s="18" t="s">
        <v>19</v>
      </c>
      <c r="N12" s="18" t="s">
        <v>20</v>
      </c>
      <c r="O12" s="14" t="s">
        <v>21</v>
      </c>
      <c r="P12" s="18" t="s">
        <v>22</v>
      </c>
      <c r="Q12" s="8"/>
    </row>
    <row r="13" spans="1:17" x14ac:dyDescent="0.25">
      <c r="A13" s="13" t="s">
        <v>80</v>
      </c>
      <c r="B13" s="9" t="s">
        <v>38</v>
      </c>
      <c r="C13" s="1" t="s">
        <v>39</v>
      </c>
      <c r="D13" s="10" t="s">
        <v>40</v>
      </c>
      <c r="E13" s="14">
        <v>2021</v>
      </c>
      <c r="F13" s="14">
        <v>2021</v>
      </c>
      <c r="G13" s="14">
        <v>2021</v>
      </c>
      <c r="H13" s="14">
        <v>2021</v>
      </c>
      <c r="I13" s="17">
        <f t="shared" si="0"/>
        <v>321483.65217999998</v>
      </c>
      <c r="J13" s="17">
        <f t="shared" si="0"/>
        <v>321483.65217999998</v>
      </c>
      <c r="K13" s="17">
        <f t="shared" si="0"/>
        <v>321483.65217999998</v>
      </c>
      <c r="L13" s="17">
        <f t="shared" si="0"/>
        <v>321483.65217999998</v>
      </c>
      <c r="M13" s="18" t="s">
        <v>19</v>
      </c>
      <c r="N13" s="18" t="s">
        <v>20</v>
      </c>
      <c r="O13" s="14" t="s">
        <v>21</v>
      </c>
      <c r="P13" s="18" t="s">
        <v>22</v>
      </c>
      <c r="Q13" s="8"/>
    </row>
    <row r="14" spans="1:17" x14ac:dyDescent="0.25">
      <c r="A14" s="13" t="s">
        <v>80</v>
      </c>
      <c r="B14" s="9" t="s">
        <v>38</v>
      </c>
      <c r="C14" s="1" t="s">
        <v>39</v>
      </c>
      <c r="D14" s="10" t="s">
        <v>40</v>
      </c>
      <c r="E14" s="14">
        <v>2021</v>
      </c>
      <c r="F14" s="14">
        <v>2021</v>
      </c>
      <c r="G14" s="14">
        <v>2021</v>
      </c>
      <c r="H14" s="14">
        <v>2021</v>
      </c>
      <c r="I14" s="17">
        <f t="shared" si="0"/>
        <v>321483.65217999998</v>
      </c>
      <c r="J14" s="17">
        <f t="shared" si="0"/>
        <v>321483.65217999998</v>
      </c>
      <c r="K14" s="17">
        <f t="shared" si="0"/>
        <v>321483.65217999998</v>
      </c>
      <c r="L14" s="17">
        <f t="shared" si="0"/>
        <v>321483.65217999998</v>
      </c>
      <c r="M14" s="18" t="s">
        <v>19</v>
      </c>
      <c r="N14" s="18" t="s">
        <v>20</v>
      </c>
      <c r="O14" s="14" t="s">
        <v>21</v>
      </c>
      <c r="P14" s="18" t="s">
        <v>22</v>
      </c>
      <c r="Q14" s="8"/>
    </row>
    <row r="15" spans="1:17" x14ac:dyDescent="0.25">
      <c r="A15" s="13" t="s">
        <v>80</v>
      </c>
      <c r="B15" s="9" t="s">
        <v>38</v>
      </c>
      <c r="C15" s="1" t="s">
        <v>39</v>
      </c>
      <c r="D15" s="10" t="s">
        <v>40</v>
      </c>
      <c r="E15" s="14">
        <v>2021</v>
      </c>
      <c r="F15" s="14">
        <v>2021</v>
      </c>
      <c r="G15" s="14">
        <v>2021</v>
      </c>
      <c r="H15" s="14">
        <v>2021</v>
      </c>
      <c r="I15" s="17">
        <f t="shared" si="0"/>
        <v>321483.65217999998</v>
      </c>
      <c r="J15" s="17">
        <f t="shared" si="0"/>
        <v>321483.65217999998</v>
      </c>
      <c r="K15" s="17">
        <f t="shared" si="0"/>
        <v>321483.65217999998</v>
      </c>
      <c r="L15" s="17">
        <f t="shared" si="0"/>
        <v>321483.65217999998</v>
      </c>
      <c r="M15" s="18" t="s">
        <v>19</v>
      </c>
      <c r="N15" s="18" t="s">
        <v>20</v>
      </c>
      <c r="O15" s="14" t="s">
        <v>21</v>
      </c>
      <c r="P15" s="18" t="s">
        <v>22</v>
      </c>
      <c r="Q15" s="8"/>
    </row>
    <row r="16" spans="1:17" x14ac:dyDescent="0.25">
      <c r="A16" s="13" t="s">
        <v>80</v>
      </c>
      <c r="B16" s="9" t="s">
        <v>38</v>
      </c>
      <c r="C16" s="1" t="s">
        <v>39</v>
      </c>
      <c r="D16" s="10" t="s">
        <v>40</v>
      </c>
      <c r="E16" s="14">
        <v>2021</v>
      </c>
      <c r="F16" s="14">
        <v>2021</v>
      </c>
      <c r="G16" s="14">
        <v>2021</v>
      </c>
      <c r="H16" s="14">
        <v>2021</v>
      </c>
      <c r="I16" s="17">
        <f t="shared" si="0"/>
        <v>321483.65217999998</v>
      </c>
      <c r="J16" s="17">
        <f t="shared" si="0"/>
        <v>321483.65217999998</v>
      </c>
      <c r="K16" s="17">
        <f t="shared" si="0"/>
        <v>321483.65217999998</v>
      </c>
      <c r="L16" s="17">
        <f t="shared" si="0"/>
        <v>321483.65217999998</v>
      </c>
      <c r="M16" s="18" t="s">
        <v>19</v>
      </c>
      <c r="N16" s="18" t="s">
        <v>20</v>
      </c>
      <c r="O16" s="14" t="s">
        <v>21</v>
      </c>
      <c r="P16" s="18" t="s">
        <v>22</v>
      </c>
      <c r="Q16" s="8"/>
    </row>
    <row r="17" spans="1:17" x14ac:dyDescent="0.25">
      <c r="A17" s="13" t="s">
        <v>81</v>
      </c>
      <c r="B17" s="9" t="s">
        <v>41</v>
      </c>
      <c r="C17" s="1" t="s">
        <v>42</v>
      </c>
      <c r="D17" s="10" t="s">
        <v>43</v>
      </c>
      <c r="E17" s="15">
        <v>2013</v>
      </c>
      <c r="F17" s="15">
        <v>2013</v>
      </c>
      <c r="G17" s="15">
        <v>2013</v>
      </c>
      <c r="H17" s="15">
        <v>2013</v>
      </c>
      <c r="I17" s="17">
        <f>113721.11518</f>
        <v>113721.11517999999</v>
      </c>
      <c r="J17" s="17">
        <f>113721.11518</f>
        <v>113721.11517999999</v>
      </c>
      <c r="K17" s="17">
        <f>113721.11518</f>
        <v>113721.11517999999</v>
      </c>
      <c r="L17" s="17">
        <f>113721.11518</f>
        <v>113721.11517999999</v>
      </c>
      <c r="M17" s="18" t="s">
        <v>19</v>
      </c>
      <c r="N17" s="18" t="s">
        <v>20</v>
      </c>
      <c r="O17" s="14" t="s">
        <v>21</v>
      </c>
      <c r="P17" s="18" t="s">
        <v>22</v>
      </c>
      <c r="Q17" s="8"/>
    </row>
    <row r="18" spans="1:17" x14ac:dyDescent="0.25">
      <c r="A18" s="13" t="s">
        <v>82</v>
      </c>
      <c r="B18" s="9" t="s">
        <v>44</v>
      </c>
      <c r="C18" s="3" t="s">
        <v>45</v>
      </c>
      <c r="D18" s="10" t="s">
        <v>46</v>
      </c>
      <c r="E18" s="15">
        <v>2001</v>
      </c>
      <c r="F18" s="15">
        <v>2001</v>
      </c>
      <c r="G18" s="15">
        <v>2001</v>
      </c>
      <c r="H18" s="15">
        <v>2001</v>
      </c>
      <c r="I18" s="17">
        <f>47104.42613</f>
        <v>47104.42613</v>
      </c>
      <c r="J18" s="17">
        <f>47104.42613</f>
        <v>47104.42613</v>
      </c>
      <c r="K18" s="17">
        <f>47104.42613</f>
        <v>47104.42613</v>
      </c>
      <c r="L18" s="17">
        <f>47104.42613</f>
        <v>47104.42613</v>
      </c>
      <c r="M18" s="18" t="s">
        <v>19</v>
      </c>
      <c r="N18" s="18" t="s">
        <v>20</v>
      </c>
      <c r="O18" s="14" t="s">
        <v>21</v>
      </c>
      <c r="P18" s="18" t="s">
        <v>22</v>
      </c>
      <c r="Q18" s="8"/>
    </row>
    <row r="19" spans="1:17" x14ac:dyDescent="0.25">
      <c r="A19" s="13" t="s">
        <v>83</v>
      </c>
      <c r="B19" s="9" t="s">
        <v>47</v>
      </c>
      <c r="C19" s="3" t="s">
        <v>48</v>
      </c>
      <c r="D19" s="10" t="s">
        <v>49</v>
      </c>
      <c r="E19" s="15">
        <v>2009</v>
      </c>
      <c r="F19" s="15">
        <v>2009</v>
      </c>
      <c r="G19" s="15">
        <v>2009</v>
      </c>
      <c r="H19" s="15">
        <v>2009</v>
      </c>
      <c r="I19" s="17">
        <f>184571.48278</f>
        <v>184571.48277999999</v>
      </c>
      <c r="J19" s="17">
        <f>184571.48278</f>
        <v>184571.48277999999</v>
      </c>
      <c r="K19" s="17">
        <f>184571.48278</f>
        <v>184571.48277999999</v>
      </c>
      <c r="L19" s="17">
        <f>184571.48278</f>
        <v>184571.48277999999</v>
      </c>
      <c r="M19" s="18" t="s">
        <v>19</v>
      </c>
      <c r="N19" s="18" t="s">
        <v>20</v>
      </c>
      <c r="O19" s="14" t="s">
        <v>21</v>
      </c>
      <c r="P19" s="18" t="s">
        <v>22</v>
      </c>
      <c r="Q19" s="8"/>
    </row>
    <row r="20" spans="1:17" x14ac:dyDescent="0.25">
      <c r="A20" s="13" t="s">
        <v>84</v>
      </c>
      <c r="B20" s="9" t="s">
        <v>50</v>
      </c>
      <c r="C20" s="3" t="s">
        <v>51</v>
      </c>
      <c r="D20" s="10" t="s">
        <v>52</v>
      </c>
      <c r="E20" s="15">
        <v>2017</v>
      </c>
      <c r="F20" s="15">
        <v>2017</v>
      </c>
      <c r="G20" s="15">
        <v>2017</v>
      </c>
      <c r="H20" s="15">
        <v>2017</v>
      </c>
      <c r="I20" s="17">
        <f>57300.69307</f>
        <v>57300.693070000001</v>
      </c>
      <c r="J20" s="17">
        <f>57300.69307</f>
        <v>57300.693070000001</v>
      </c>
      <c r="K20" s="17">
        <f>57300.69307</f>
        <v>57300.693070000001</v>
      </c>
      <c r="L20" s="17">
        <f>57300.69307</f>
        <v>57300.693070000001</v>
      </c>
      <c r="M20" s="18" t="s">
        <v>19</v>
      </c>
      <c r="N20" s="18" t="s">
        <v>20</v>
      </c>
      <c r="O20" s="14" t="s">
        <v>21</v>
      </c>
      <c r="P20" s="18" t="s">
        <v>22</v>
      </c>
      <c r="Q20" s="8"/>
    </row>
    <row r="21" spans="1:17" x14ac:dyDescent="0.25">
      <c r="A21" s="13" t="s">
        <v>84</v>
      </c>
      <c r="B21" s="9" t="s">
        <v>50</v>
      </c>
      <c r="C21" s="3" t="s">
        <v>51</v>
      </c>
      <c r="D21" s="10" t="s">
        <v>52</v>
      </c>
      <c r="E21" s="15">
        <v>2013</v>
      </c>
      <c r="F21" s="15">
        <v>2013</v>
      </c>
      <c r="G21" s="15">
        <v>2013</v>
      </c>
      <c r="H21" s="15">
        <v>2013</v>
      </c>
      <c r="I21" s="17">
        <f t="shared" ref="I21:L22" si="1">53332.08215</f>
        <v>53332.082150000002</v>
      </c>
      <c r="J21" s="17">
        <f t="shared" si="1"/>
        <v>53332.082150000002</v>
      </c>
      <c r="K21" s="17">
        <f t="shared" si="1"/>
        <v>53332.082150000002</v>
      </c>
      <c r="L21" s="17">
        <f t="shared" si="1"/>
        <v>53332.082150000002</v>
      </c>
      <c r="M21" s="18" t="s">
        <v>19</v>
      </c>
      <c r="N21" s="18" t="s">
        <v>20</v>
      </c>
      <c r="O21" s="14" t="s">
        <v>21</v>
      </c>
      <c r="P21" s="18" t="s">
        <v>22</v>
      </c>
      <c r="Q21" s="8"/>
    </row>
    <row r="22" spans="1:17" x14ac:dyDescent="0.25">
      <c r="A22" s="13" t="s">
        <v>84</v>
      </c>
      <c r="B22" s="9" t="s">
        <v>50</v>
      </c>
      <c r="C22" s="3" t="s">
        <v>51</v>
      </c>
      <c r="D22" s="10" t="s">
        <v>52</v>
      </c>
      <c r="E22" s="15">
        <v>2013</v>
      </c>
      <c r="F22" s="15">
        <v>2013</v>
      </c>
      <c r="G22" s="15">
        <v>2013</v>
      </c>
      <c r="H22" s="15">
        <v>2013</v>
      </c>
      <c r="I22" s="17">
        <f t="shared" si="1"/>
        <v>53332.082150000002</v>
      </c>
      <c r="J22" s="17">
        <f t="shared" si="1"/>
        <v>53332.082150000002</v>
      </c>
      <c r="K22" s="17">
        <f t="shared" si="1"/>
        <v>53332.082150000002</v>
      </c>
      <c r="L22" s="17">
        <f t="shared" si="1"/>
        <v>53332.082150000002</v>
      </c>
      <c r="M22" s="18" t="s">
        <v>19</v>
      </c>
      <c r="N22" s="18" t="s">
        <v>20</v>
      </c>
      <c r="O22" s="14" t="s">
        <v>21</v>
      </c>
      <c r="P22" s="18" t="s">
        <v>22</v>
      </c>
      <c r="Q22" s="8"/>
    </row>
    <row r="23" spans="1:17" x14ac:dyDescent="0.25">
      <c r="A23" s="13" t="s">
        <v>84</v>
      </c>
      <c r="B23" s="9" t="s">
        <v>50</v>
      </c>
      <c r="C23" s="3" t="s">
        <v>51</v>
      </c>
      <c r="D23" s="10" t="s">
        <v>52</v>
      </c>
      <c r="E23" s="15">
        <v>2007</v>
      </c>
      <c r="F23" s="15">
        <v>2007</v>
      </c>
      <c r="G23" s="15">
        <v>2007</v>
      </c>
      <c r="H23" s="15">
        <v>2007</v>
      </c>
      <c r="I23" s="17">
        <f>33172.76334</f>
        <v>33172.763339999998</v>
      </c>
      <c r="J23" s="17">
        <f>33172.76334</f>
        <v>33172.763339999998</v>
      </c>
      <c r="K23" s="17">
        <f>33172.76334</f>
        <v>33172.763339999998</v>
      </c>
      <c r="L23" s="17">
        <f>33172.76334</f>
        <v>33172.763339999998</v>
      </c>
      <c r="M23" s="18" t="s">
        <v>19</v>
      </c>
      <c r="N23" s="18" t="s">
        <v>20</v>
      </c>
      <c r="O23" s="14" t="s">
        <v>21</v>
      </c>
      <c r="P23" s="18" t="s">
        <v>22</v>
      </c>
      <c r="Q23" s="8"/>
    </row>
    <row r="24" spans="1:17" x14ac:dyDescent="0.25">
      <c r="A24" s="13" t="s">
        <v>84</v>
      </c>
      <c r="B24" s="9" t="s">
        <v>50</v>
      </c>
      <c r="C24" s="3" t="s">
        <v>51</v>
      </c>
      <c r="D24" s="10" t="s">
        <v>52</v>
      </c>
      <c r="E24" s="15">
        <v>2013</v>
      </c>
      <c r="F24" s="15">
        <v>2013</v>
      </c>
      <c r="G24" s="15">
        <v>2013</v>
      </c>
      <c r="H24" s="15">
        <v>2013</v>
      </c>
      <c r="I24" s="17">
        <f>71667.08696</f>
        <v>71667.086960000001</v>
      </c>
      <c r="J24" s="17">
        <f>71667.08696</f>
        <v>71667.086960000001</v>
      </c>
      <c r="K24" s="17">
        <f>71667.08696</f>
        <v>71667.086960000001</v>
      </c>
      <c r="L24" s="17">
        <f>71667.08696</f>
        <v>71667.086960000001</v>
      </c>
      <c r="M24" s="18" t="s">
        <v>19</v>
      </c>
      <c r="N24" s="18" t="s">
        <v>20</v>
      </c>
      <c r="O24" s="14" t="s">
        <v>21</v>
      </c>
      <c r="P24" s="18" t="s">
        <v>22</v>
      </c>
      <c r="Q24" s="8"/>
    </row>
    <row r="25" spans="1:17" x14ac:dyDescent="0.25">
      <c r="A25" s="13" t="s">
        <v>84</v>
      </c>
      <c r="B25" s="9" t="s">
        <v>50</v>
      </c>
      <c r="C25" s="3" t="s">
        <v>51</v>
      </c>
      <c r="D25" s="10" t="s">
        <v>52</v>
      </c>
      <c r="E25" s="15">
        <v>2010</v>
      </c>
      <c r="F25" s="15">
        <v>2010</v>
      </c>
      <c r="G25" s="15">
        <v>2010</v>
      </c>
      <c r="H25" s="15">
        <v>2010</v>
      </c>
      <c r="I25" s="17">
        <f>57748.77654</f>
        <v>57748.776539999999</v>
      </c>
      <c r="J25" s="17">
        <f>57748.77654</f>
        <v>57748.776539999999</v>
      </c>
      <c r="K25" s="17">
        <f>57748.77654</f>
        <v>57748.776539999999</v>
      </c>
      <c r="L25" s="17">
        <f>57748.77654</f>
        <v>57748.776539999999</v>
      </c>
      <c r="M25" s="18" t="s">
        <v>19</v>
      </c>
      <c r="N25" s="18" t="s">
        <v>20</v>
      </c>
      <c r="O25" s="14" t="s">
        <v>21</v>
      </c>
      <c r="P25" s="18" t="s">
        <v>22</v>
      </c>
      <c r="Q25" s="8"/>
    </row>
    <row r="26" spans="1:17" x14ac:dyDescent="0.25">
      <c r="A26" s="13" t="s">
        <v>85</v>
      </c>
      <c r="B26" s="9" t="s">
        <v>53</v>
      </c>
      <c r="C26" s="3" t="s">
        <v>54</v>
      </c>
      <c r="D26" s="10" t="s">
        <v>55</v>
      </c>
      <c r="E26" s="15">
        <v>2010</v>
      </c>
      <c r="F26" s="15">
        <v>2010</v>
      </c>
      <c r="G26" s="15">
        <v>2010</v>
      </c>
      <c r="H26" s="15">
        <v>2010</v>
      </c>
      <c r="I26" s="17">
        <f>211296.47185</f>
        <v>211296.47185</v>
      </c>
      <c r="J26" s="17">
        <f>211296.47185</f>
        <v>211296.47185</v>
      </c>
      <c r="K26" s="17">
        <f>211296.47185</f>
        <v>211296.47185</v>
      </c>
      <c r="L26" s="17">
        <f>211296.47185</f>
        <v>211296.47185</v>
      </c>
      <c r="M26" s="18" t="s">
        <v>19</v>
      </c>
      <c r="N26" s="18" t="s">
        <v>20</v>
      </c>
      <c r="O26" s="14" t="s">
        <v>21</v>
      </c>
      <c r="P26" s="18" t="s">
        <v>22</v>
      </c>
      <c r="Q26" s="8"/>
    </row>
    <row r="27" spans="1:17" x14ac:dyDescent="0.25">
      <c r="A27" s="13" t="s">
        <v>86</v>
      </c>
      <c r="B27" s="9" t="s">
        <v>56</v>
      </c>
      <c r="C27" s="3" t="s">
        <v>57</v>
      </c>
      <c r="D27" s="10" t="s">
        <v>58</v>
      </c>
      <c r="E27" s="15">
        <v>1986</v>
      </c>
      <c r="F27" s="15">
        <v>1986</v>
      </c>
      <c r="G27" s="15">
        <v>1986</v>
      </c>
      <c r="H27" s="15">
        <v>1986</v>
      </c>
      <c r="I27" s="17">
        <f>3519.8473</f>
        <v>3519.8472999999999</v>
      </c>
      <c r="J27" s="17">
        <f>3519.8473</f>
        <v>3519.8472999999999</v>
      </c>
      <c r="K27" s="17">
        <f>3519.8473</f>
        <v>3519.8472999999999</v>
      </c>
      <c r="L27" s="17">
        <f>3519.8473</f>
        <v>3519.8472999999999</v>
      </c>
      <c r="M27" s="18" t="s">
        <v>103</v>
      </c>
      <c r="N27" s="18" t="s">
        <v>102</v>
      </c>
      <c r="O27" s="25" t="s">
        <v>101</v>
      </c>
      <c r="P27" s="18" t="s">
        <v>104</v>
      </c>
      <c r="Q27" s="8"/>
    </row>
    <row r="28" spans="1:17" x14ac:dyDescent="0.25">
      <c r="A28" s="13" t="s">
        <v>87</v>
      </c>
      <c r="B28" s="9" t="s">
        <v>59</v>
      </c>
      <c r="C28" s="3" t="s">
        <v>60</v>
      </c>
      <c r="D28" s="10" t="s">
        <v>61</v>
      </c>
      <c r="E28" s="15">
        <v>2010</v>
      </c>
      <c r="F28" s="15">
        <v>2010</v>
      </c>
      <c r="G28" s="15">
        <v>2010</v>
      </c>
      <c r="H28" s="15">
        <v>2010</v>
      </c>
      <c r="I28" s="19">
        <f>198969.1866</f>
        <v>198969.18659999999</v>
      </c>
      <c r="J28" s="19">
        <f>198969.1866</f>
        <v>198969.18659999999</v>
      </c>
      <c r="K28" s="19">
        <f>198969.1866</f>
        <v>198969.18659999999</v>
      </c>
      <c r="L28" s="19">
        <f>198969.1866</f>
        <v>198969.18659999999</v>
      </c>
      <c r="M28" s="18" t="s">
        <v>19</v>
      </c>
      <c r="N28" s="18" t="s">
        <v>20</v>
      </c>
      <c r="O28" s="14" t="s">
        <v>21</v>
      </c>
      <c r="P28" s="18" t="s">
        <v>22</v>
      </c>
      <c r="Q28" s="8"/>
    </row>
    <row r="29" spans="1:17" x14ac:dyDescent="0.25">
      <c r="A29" s="13" t="s">
        <v>87</v>
      </c>
      <c r="B29" s="9" t="s">
        <v>59</v>
      </c>
      <c r="C29" s="3" t="s">
        <v>60</v>
      </c>
      <c r="D29" s="10" t="s">
        <v>61</v>
      </c>
      <c r="E29" s="15">
        <v>2012</v>
      </c>
      <c r="F29" s="15">
        <v>2012</v>
      </c>
      <c r="G29" s="15">
        <v>2012</v>
      </c>
      <c r="H29" s="15">
        <v>2012</v>
      </c>
      <c r="I29" s="19">
        <f>191256.20286</f>
        <v>191256.20285999999</v>
      </c>
      <c r="J29" s="19">
        <f>191256.20286</f>
        <v>191256.20285999999</v>
      </c>
      <c r="K29" s="19">
        <f>191256.20286</f>
        <v>191256.20285999999</v>
      </c>
      <c r="L29" s="19">
        <f>191256.20286</f>
        <v>191256.20285999999</v>
      </c>
      <c r="M29" s="18" t="s">
        <v>19</v>
      </c>
      <c r="N29" s="18" t="s">
        <v>20</v>
      </c>
      <c r="O29" s="14" t="s">
        <v>21</v>
      </c>
      <c r="P29" s="18" t="s">
        <v>22</v>
      </c>
      <c r="Q29" s="8"/>
    </row>
    <row r="30" spans="1:17" x14ac:dyDescent="0.25">
      <c r="A30" s="13" t="s">
        <v>88</v>
      </c>
      <c r="B30" s="9" t="s">
        <v>62</v>
      </c>
      <c r="C30" s="1" t="s">
        <v>63</v>
      </c>
      <c r="D30" s="10" t="s">
        <v>64</v>
      </c>
      <c r="E30" s="16">
        <v>2021</v>
      </c>
      <c r="F30" s="16">
        <v>2021</v>
      </c>
      <c r="G30" s="16">
        <v>2021</v>
      </c>
      <c r="H30" s="16">
        <v>2021</v>
      </c>
      <c r="I30" s="19">
        <f t="shared" ref="I30:L36" si="2">120783</f>
        <v>120783</v>
      </c>
      <c r="J30" s="19">
        <f t="shared" si="2"/>
        <v>120783</v>
      </c>
      <c r="K30" s="19">
        <f t="shared" si="2"/>
        <v>120783</v>
      </c>
      <c r="L30" s="19">
        <f t="shared" si="2"/>
        <v>120783</v>
      </c>
      <c r="M30" s="18" t="s">
        <v>19</v>
      </c>
      <c r="N30" s="18" t="s">
        <v>20</v>
      </c>
      <c r="O30" s="14" t="s">
        <v>21</v>
      </c>
      <c r="P30" s="18" t="s">
        <v>22</v>
      </c>
      <c r="Q30" s="8"/>
    </row>
    <row r="31" spans="1:17" x14ac:dyDescent="0.25">
      <c r="A31" s="13" t="s">
        <v>88</v>
      </c>
      <c r="B31" s="9" t="s">
        <v>62</v>
      </c>
      <c r="C31" s="1" t="s">
        <v>63</v>
      </c>
      <c r="D31" s="10" t="s">
        <v>64</v>
      </c>
      <c r="E31" s="16">
        <v>2021</v>
      </c>
      <c r="F31" s="16">
        <v>2021</v>
      </c>
      <c r="G31" s="16">
        <v>2021</v>
      </c>
      <c r="H31" s="16">
        <v>2021</v>
      </c>
      <c r="I31" s="19">
        <f t="shared" si="2"/>
        <v>120783</v>
      </c>
      <c r="J31" s="19">
        <f t="shared" si="2"/>
        <v>120783</v>
      </c>
      <c r="K31" s="19">
        <f t="shared" si="2"/>
        <v>120783</v>
      </c>
      <c r="L31" s="19">
        <f t="shared" si="2"/>
        <v>120783</v>
      </c>
      <c r="M31" s="18" t="s">
        <v>19</v>
      </c>
      <c r="N31" s="18" t="s">
        <v>20</v>
      </c>
      <c r="O31" s="14" t="s">
        <v>21</v>
      </c>
      <c r="P31" s="18" t="s">
        <v>22</v>
      </c>
      <c r="Q31" s="8"/>
    </row>
    <row r="32" spans="1:17" x14ac:dyDescent="0.25">
      <c r="A32" s="13" t="s">
        <v>88</v>
      </c>
      <c r="B32" s="9" t="s">
        <v>62</v>
      </c>
      <c r="C32" s="1" t="s">
        <v>63</v>
      </c>
      <c r="D32" s="10" t="s">
        <v>64</v>
      </c>
      <c r="E32" s="16">
        <v>2021</v>
      </c>
      <c r="F32" s="16">
        <v>2021</v>
      </c>
      <c r="G32" s="16">
        <v>2021</v>
      </c>
      <c r="H32" s="16">
        <v>2021</v>
      </c>
      <c r="I32" s="19">
        <f t="shared" si="2"/>
        <v>120783</v>
      </c>
      <c r="J32" s="19">
        <f t="shared" si="2"/>
        <v>120783</v>
      </c>
      <c r="K32" s="19">
        <f t="shared" si="2"/>
        <v>120783</v>
      </c>
      <c r="L32" s="19">
        <f t="shared" si="2"/>
        <v>120783</v>
      </c>
      <c r="M32" s="18" t="s">
        <v>19</v>
      </c>
      <c r="N32" s="18" t="s">
        <v>20</v>
      </c>
      <c r="O32" s="14" t="s">
        <v>21</v>
      </c>
      <c r="P32" s="18" t="s">
        <v>22</v>
      </c>
      <c r="Q32" s="8"/>
    </row>
    <row r="33" spans="1:17" x14ac:dyDescent="0.25">
      <c r="A33" s="13" t="s">
        <v>88</v>
      </c>
      <c r="B33" s="9" t="s">
        <v>62</v>
      </c>
      <c r="C33" s="1" t="s">
        <v>63</v>
      </c>
      <c r="D33" s="10" t="s">
        <v>64</v>
      </c>
      <c r="E33" s="16">
        <v>2021</v>
      </c>
      <c r="F33" s="16">
        <v>2021</v>
      </c>
      <c r="G33" s="16">
        <v>2021</v>
      </c>
      <c r="H33" s="16">
        <v>2021</v>
      </c>
      <c r="I33" s="19">
        <f t="shared" si="2"/>
        <v>120783</v>
      </c>
      <c r="J33" s="19">
        <f t="shared" si="2"/>
        <v>120783</v>
      </c>
      <c r="K33" s="19">
        <f t="shared" si="2"/>
        <v>120783</v>
      </c>
      <c r="L33" s="19">
        <f t="shared" si="2"/>
        <v>120783</v>
      </c>
      <c r="M33" s="18" t="s">
        <v>19</v>
      </c>
      <c r="N33" s="18" t="s">
        <v>20</v>
      </c>
      <c r="O33" s="14" t="s">
        <v>21</v>
      </c>
      <c r="P33" s="18" t="s">
        <v>22</v>
      </c>
      <c r="Q33" s="8"/>
    </row>
    <row r="34" spans="1:17" x14ac:dyDescent="0.25">
      <c r="A34" s="13" t="s">
        <v>88</v>
      </c>
      <c r="B34" s="9" t="s">
        <v>62</v>
      </c>
      <c r="C34" s="1" t="s">
        <v>63</v>
      </c>
      <c r="D34" s="10" t="s">
        <v>64</v>
      </c>
      <c r="E34" s="16">
        <v>2021</v>
      </c>
      <c r="F34" s="16">
        <v>2021</v>
      </c>
      <c r="G34" s="16">
        <v>2021</v>
      </c>
      <c r="H34" s="16">
        <v>2021</v>
      </c>
      <c r="I34" s="19">
        <f t="shared" si="2"/>
        <v>120783</v>
      </c>
      <c r="J34" s="19">
        <f t="shared" si="2"/>
        <v>120783</v>
      </c>
      <c r="K34" s="19">
        <f t="shared" si="2"/>
        <v>120783</v>
      </c>
      <c r="L34" s="19">
        <f t="shared" si="2"/>
        <v>120783</v>
      </c>
      <c r="M34" s="18" t="s">
        <v>19</v>
      </c>
      <c r="N34" s="18" t="s">
        <v>20</v>
      </c>
      <c r="O34" s="14" t="s">
        <v>21</v>
      </c>
      <c r="P34" s="18" t="s">
        <v>22</v>
      </c>
      <c r="Q34" s="8"/>
    </row>
    <row r="35" spans="1:17" x14ac:dyDescent="0.25">
      <c r="A35" s="13" t="s">
        <v>88</v>
      </c>
      <c r="B35" s="9" t="s">
        <v>62</v>
      </c>
      <c r="C35" s="1" t="s">
        <v>63</v>
      </c>
      <c r="D35" s="10" t="s">
        <v>64</v>
      </c>
      <c r="E35" s="16">
        <v>2021</v>
      </c>
      <c r="F35" s="16">
        <v>2021</v>
      </c>
      <c r="G35" s="16">
        <v>2021</v>
      </c>
      <c r="H35" s="16">
        <v>2021</v>
      </c>
      <c r="I35" s="19">
        <f t="shared" si="2"/>
        <v>120783</v>
      </c>
      <c r="J35" s="19">
        <f t="shared" si="2"/>
        <v>120783</v>
      </c>
      <c r="K35" s="19">
        <f t="shared" si="2"/>
        <v>120783</v>
      </c>
      <c r="L35" s="19">
        <f t="shared" si="2"/>
        <v>120783</v>
      </c>
      <c r="M35" s="18" t="s">
        <v>19</v>
      </c>
      <c r="N35" s="18" t="s">
        <v>20</v>
      </c>
      <c r="O35" s="14" t="s">
        <v>21</v>
      </c>
      <c r="P35" s="18" t="s">
        <v>22</v>
      </c>
      <c r="Q35" s="8"/>
    </row>
    <row r="36" spans="1:17" x14ac:dyDescent="0.25">
      <c r="A36" s="13" t="s">
        <v>88</v>
      </c>
      <c r="B36" s="9" t="s">
        <v>62</v>
      </c>
      <c r="C36" s="1" t="s">
        <v>63</v>
      </c>
      <c r="D36" s="10" t="s">
        <v>64</v>
      </c>
      <c r="E36" s="16">
        <v>2021</v>
      </c>
      <c r="F36" s="16">
        <v>2021</v>
      </c>
      <c r="G36" s="16">
        <v>2021</v>
      </c>
      <c r="H36" s="16">
        <v>2021</v>
      </c>
      <c r="I36" s="19">
        <f t="shared" si="2"/>
        <v>120783</v>
      </c>
      <c r="J36" s="19">
        <f t="shared" si="2"/>
        <v>120783</v>
      </c>
      <c r="K36" s="19">
        <f t="shared" si="2"/>
        <v>120783</v>
      </c>
      <c r="L36" s="19">
        <f t="shared" si="2"/>
        <v>120783</v>
      </c>
      <c r="M36" s="18" t="s">
        <v>19</v>
      </c>
      <c r="N36" s="18" t="s">
        <v>20</v>
      </c>
      <c r="O36" s="14" t="s">
        <v>21</v>
      </c>
      <c r="P36" s="18" t="s">
        <v>22</v>
      </c>
      <c r="Q36" s="8"/>
    </row>
    <row r="37" spans="1:17" x14ac:dyDescent="0.25">
      <c r="A37" s="12" t="s">
        <v>89</v>
      </c>
      <c r="B37" s="2" t="s">
        <v>65</v>
      </c>
      <c r="C37" s="2" t="s">
        <v>66</v>
      </c>
      <c r="D37" s="10" t="s">
        <v>67</v>
      </c>
      <c r="E37" s="16">
        <v>2021</v>
      </c>
      <c r="F37" s="16">
        <v>2021</v>
      </c>
      <c r="G37" s="16">
        <v>2021</v>
      </c>
      <c r="H37" s="16">
        <v>2021</v>
      </c>
      <c r="I37" s="21">
        <v>531084</v>
      </c>
      <c r="J37" s="21">
        <v>531084</v>
      </c>
      <c r="K37" s="21">
        <v>531084</v>
      </c>
      <c r="L37" s="21">
        <v>531084</v>
      </c>
      <c r="M37" s="18" t="s">
        <v>19</v>
      </c>
      <c r="N37" s="18" t="s">
        <v>20</v>
      </c>
      <c r="O37" s="14" t="s">
        <v>21</v>
      </c>
      <c r="P37" s="18" t="s">
        <v>22</v>
      </c>
      <c r="Q37" s="8"/>
    </row>
    <row r="38" spans="1:17" x14ac:dyDescent="0.25">
      <c r="A38" s="11" t="s">
        <v>90</v>
      </c>
      <c r="B38" s="4" t="s">
        <v>68</v>
      </c>
      <c r="C38" s="4" t="s">
        <v>69</v>
      </c>
      <c r="D38" s="5" t="s">
        <v>70</v>
      </c>
      <c r="E38" s="5">
        <v>2020</v>
      </c>
      <c r="F38" s="5">
        <v>2020</v>
      </c>
      <c r="G38" s="5">
        <v>2020</v>
      </c>
      <c r="H38" s="5">
        <v>2020</v>
      </c>
      <c r="I38" s="20">
        <v>212848</v>
      </c>
      <c r="J38" s="20">
        <v>212848</v>
      </c>
      <c r="K38" s="20">
        <v>212848</v>
      </c>
      <c r="L38" s="20">
        <v>212848</v>
      </c>
      <c r="M38" s="18" t="s">
        <v>19</v>
      </c>
      <c r="N38" s="18" t="s">
        <v>20</v>
      </c>
      <c r="O38" s="14" t="s">
        <v>21</v>
      </c>
      <c r="P38" s="18" t="s">
        <v>22</v>
      </c>
      <c r="Q38" s="8"/>
    </row>
    <row r="39" spans="1:17" x14ac:dyDescent="0.25">
      <c r="A39" s="11" t="s">
        <v>90</v>
      </c>
      <c r="B39" s="4" t="s">
        <v>68</v>
      </c>
      <c r="C39" s="4" t="s">
        <v>69</v>
      </c>
      <c r="D39" s="5" t="s">
        <v>70</v>
      </c>
      <c r="E39" s="5">
        <v>2020</v>
      </c>
      <c r="F39" s="5">
        <v>2020</v>
      </c>
      <c r="G39" s="5">
        <v>2020</v>
      </c>
      <c r="H39" s="5">
        <v>2020</v>
      </c>
      <c r="I39" s="20">
        <v>212848</v>
      </c>
      <c r="J39" s="20">
        <v>212848</v>
      </c>
      <c r="K39" s="20">
        <v>212848</v>
      </c>
      <c r="L39" s="20">
        <v>212848</v>
      </c>
      <c r="M39" s="18" t="s">
        <v>19</v>
      </c>
      <c r="N39" s="18" t="s">
        <v>20</v>
      </c>
      <c r="O39" s="14" t="s">
        <v>21</v>
      </c>
      <c r="P39" s="18" t="s">
        <v>22</v>
      </c>
      <c r="Q39" s="8"/>
    </row>
    <row r="40" spans="1:17" x14ac:dyDescent="0.25">
      <c r="A40" s="11" t="s">
        <v>90</v>
      </c>
      <c r="B40" s="4" t="s">
        <v>68</v>
      </c>
      <c r="C40" s="4" t="s">
        <v>69</v>
      </c>
      <c r="D40" s="5" t="s">
        <v>70</v>
      </c>
      <c r="E40" s="5">
        <v>2020</v>
      </c>
      <c r="F40" s="5">
        <v>2020</v>
      </c>
      <c r="G40" s="5">
        <v>2020</v>
      </c>
      <c r="H40" s="5">
        <v>2020</v>
      </c>
      <c r="I40" s="20">
        <v>212848</v>
      </c>
      <c r="J40" s="20">
        <v>212848</v>
      </c>
      <c r="K40" s="20">
        <v>212848</v>
      </c>
      <c r="L40" s="20">
        <v>212848</v>
      </c>
      <c r="M40" s="18" t="s">
        <v>19</v>
      </c>
      <c r="N40" s="18" t="s">
        <v>20</v>
      </c>
      <c r="O40" s="14" t="s">
        <v>21</v>
      </c>
      <c r="P40" s="18" t="s">
        <v>22</v>
      </c>
      <c r="Q40" s="8"/>
    </row>
    <row r="41" spans="1:17" x14ac:dyDescent="0.25">
      <c r="A41" s="11" t="s">
        <v>91</v>
      </c>
      <c r="B41" s="4" t="s">
        <v>71</v>
      </c>
      <c r="C41" s="6" t="s">
        <v>72</v>
      </c>
      <c r="D41" s="7" t="s">
        <v>73</v>
      </c>
      <c r="E41" s="5">
        <v>2022</v>
      </c>
      <c r="F41" s="5">
        <v>2022</v>
      </c>
      <c r="G41" s="5">
        <v>2022</v>
      </c>
      <c r="H41" s="5">
        <v>2022</v>
      </c>
      <c r="I41" s="5">
        <v>374590</v>
      </c>
      <c r="J41" s="5">
        <v>374590</v>
      </c>
      <c r="K41" s="5">
        <v>374590</v>
      </c>
      <c r="L41" s="5">
        <v>374590</v>
      </c>
      <c r="M41" s="18" t="s">
        <v>19</v>
      </c>
      <c r="N41" s="18" t="s">
        <v>20</v>
      </c>
      <c r="O41" s="14" t="s">
        <v>21</v>
      </c>
      <c r="P41" s="18" t="s">
        <v>22</v>
      </c>
      <c r="Q41" s="8"/>
    </row>
    <row r="42" spans="1:17" x14ac:dyDescent="0.25">
      <c r="A42" s="13" t="s">
        <v>88</v>
      </c>
      <c r="B42" s="10" t="s">
        <v>62</v>
      </c>
      <c r="C42" s="22" t="s">
        <v>92</v>
      </c>
      <c r="D42" s="10" t="s">
        <v>64</v>
      </c>
      <c r="E42" s="5">
        <v>2022</v>
      </c>
      <c r="F42" s="5">
        <v>2022</v>
      </c>
      <c r="G42" s="5">
        <v>2022</v>
      </c>
      <c r="H42" s="5">
        <v>2022</v>
      </c>
      <c r="I42" s="19">
        <v>134229</v>
      </c>
      <c r="J42" s="19">
        <v>134229</v>
      </c>
      <c r="K42" s="19">
        <v>134229</v>
      </c>
      <c r="L42" s="19">
        <v>134229</v>
      </c>
      <c r="M42" s="18" t="s">
        <v>19</v>
      </c>
      <c r="N42" s="18" t="s">
        <v>20</v>
      </c>
      <c r="O42" s="14" t="s">
        <v>21</v>
      </c>
      <c r="P42" s="18" t="s">
        <v>22</v>
      </c>
      <c r="Q42" s="8"/>
    </row>
    <row r="43" spans="1:17" x14ac:dyDescent="0.25">
      <c r="A43" s="13" t="s">
        <v>88</v>
      </c>
      <c r="B43" s="10" t="s">
        <v>62</v>
      </c>
      <c r="C43" s="22" t="s">
        <v>92</v>
      </c>
      <c r="D43" s="10" t="s">
        <v>64</v>
      </c>
      <c r="E43" s="5">
        <v>2022</v>
      </c>
      <c r="F43" s="5">
        <v>2022</v>
      </c>
      <c r="G43" s="5">
        <v>2022</v>
      </c>
      <c r="H43" s="5">
        <v>2022</v>
      </c>
      <c r="I43" s="19">
        <v>134229</v>
      </c>
      <c r="J43" s="19">
        <v>134229</v>
      </c>
      <c r="K43" s="19">
        <v>134229</v>
      </c>
      <c r="L43" s="19">
        <v>134229</v>
      </c>
      <c r="M43" s="18" t="s">
        <v>19</v>
      </c>
      <c r="N43" s="18" t="s">
        <v>20</v>
      </c>
      <c r="O43" s="14" t="s">
        <v>21</v>
      </c>
      <c r="P43" s="18" t="s">
        <v>22</v>
      </c>
    </row>
    <row r="44" spans="1:17" x14ac:dyDescent="0.25">
      <c r="A44" s="13" t="s">
        <v>88</v>
      </c>
      <c r="B44" s="10" t="s">
        <v>62</v>
      </c>
      <c r="C44" s="22" t="s">
        <v>92</v>
      </c>
      <c r="D44" s="10" t="s">
        <v>64</v>
      </c>
      <c r="E44" s="5">
        <v>2022</v>
      </c>
      <c r="F44" s="5">
        <v>2022</v>
      </c>
      <c r="G44" s="5">
        <v>2022</v>
      </c>
      <c r="H44" s="5">
        <v>2022</v>
      </c>
      <c r="I44" s="19">
        <v>134229</v>
      </c>
      <c r="J44" s="19">
        <v>134229</v>
      </c>
      <c r="K44" s="19">
        <v>134229</v>
      </c>
      <c r="L44" s="19">
        <v>134229</v>
      </c>
      <c r="M44" s="18" t="s">
        <v>19</v>
      </c>
      <c r="N44" s="18" t="s">
        <v>20</v>
      </c>
      <c r="O44" s="14" t="s">
        <v>21</v>
      </c>
      <c r="P44" s="18" t="s">
        <v>22</v>
      </c>
    </row>
    <row r="45" spans="1:17" x14ac:dyDescent="0.25">
      <c r="A45" s="13" t="s">
        <v>88</v>
      </c>
      <c r="B45" s="10" t="s">
        <v>62</v>
      </c>
      <c r="C45" s="22" t="s">
        <v>92</v>
      </c>
      <c r="D45" s="10" t="s">
        <v>64</v>
      </c>
      <c r="E45" s="5">
        <v>2022</v>
      </c>
      <c r="F45" s="5">
        <v>2022</v>
      </c>
      <c r="G45" s="5">
        <v>2022</v>
      </c>
      <c r="H45" s="5">
        <v>2022</v>
      </c>
      <c r="I45" s="19">
        <v>134229</v>
      </c>
      <c r="J45" s="19">
        <v>134229</v>
      </c>
      <c r="K45" s="19">
        <v>134229</v>
      </c>
      <c r="L45" s="19">
        <v>134229</v>
      </c>
      <c r="M45" s="18" t="s">
        <v>19</v>
      </c>
      <c r="N45" s="18" t="s">
        <v>20</v>
      </c>
      <c r="O45" s="14" t="s">
        <v>21</v>
      </c>
      <c r="P45" s="18" t="s">
        <v>22</v>
      </c>
    </row>
    <row r="46" spans="1:17" x14ac:dyDescent="0.25">
      <c r="A46" s="13" t="s">
        <v>88</v>
      </c>
      <c r="B46" s="10" t="s">
        <v>62</v>
      </c>
      <c r="C46" s="22" t="s">
        <v>92</v>
      </c>
      <c r="D46" s="10" t="s">
        <v>64</v>
      </c>
      <c r="E46" s="5">
        <v>2022</v>
      </c>
      <c r="F46" s="5">
        <v>2022</v>
      </c>
      <c r="G46" s="5">
        <v>2022</v>
      </c>
      <c r="H46" s="5">
        <v>2022</v>
      </c>
      <c r="I46" s="19">
        <v>134229</v>
      </c>
      <c r="J46" s="19">
        <v>134229</v>
      </c>
      <c r="K46" s="19">
        <v>134229</v>
      </c>
      <c r="L46" s="19">
        <v>134229</v>
      </c>
      <c r="M46" s="18" t="s">
        <v>19</v>
      </c>
      <c r="N46" s="18" t="s">
        <v>20</v>
      </c>
      <c r="O46" s="14" t="s">
        <v>21</v>
      </c>
      <c r="P46" s="18" t="s">
        <v>22</v>
      </c>
    </row>
    <row r="47" spans="1:17" x14ac:dyDescent="0.25">
      <c r="A47" s="13" t="s">
        <v>88</v>
      </c>
      <c r="B47" s="10" t="s">
        <v>62</v>
      </c>
      <c r="C47" s="22" t="s">
        <v>92</v>
      </c>
      <c r="D47" s="10" t="s">
        <v>64</v>
      </c>
      <c r="E47" s="5">
        <v>2022</v>
      </c>
      <c r="F47" s="5">
        <v>2022</v>
      </c>
      <c r="G47" s="5">
        <v>2022</v>
      </c>
      <c r="H47" s="5">
        <v>2022</v>
      </c>
      <c r="I47" s="19">
        <v>134229</v>
      </c>
      <c r="J47" s="19">
        <v>134229</v>
      </c>
      <c r="K47" s="19">
        <v>134229</v>
      </c>
      <c r="L47" s="19">
        <v>134229</v>
      </c>
      <c r="M47" s="18" t="s">
        <v>19</v>
      </c>
      <c r="N47" s="18" t="s">
        <v>20</v>
      </c>
      <c r="O47" s="14" t="s">
        <v>21</v>
      </c>
      <c r="P47" s="18" t="s">
        <v>22</v>
      </c>
    </row>
    <row r="49" spans="1:5" x14ac:dyDescent="0.25">
      <c r="A49" s="35" t="s">
        <v>133</v>
      </c>
      <c r="B49" s="35"/>
      <c r="C49" s="35"/>
      <c r="D49" s="35"/>
      <c r="E49" s="35"/>
    </row>
    <row r="50" spans="1:5" x14ac:dyDescent="0.25">
      <c r="A50" s="32" t="s">
        <v>105</v>
      </c>
      <c r="B50" s="33" t="s">
        <v>107</v>
      </c>
      <c r="C50" s="34" t="s">
        <v>109</v>
      </c>
      <c r="D50" s="33" t="s">
        <v>110</v>
      </c>
      <c r="E50" s="33" t="s">
        <v>112</v>
      </c>
    </row>
    <row r="51" spans="1:5" ht="16.5" thickBot="1" x14ac:dyDescent="0.3">
      <c r="A51" s="26" t="s">
        <v>106</v>
      </c>
      <c r="B51" s="27" t="s">
        <v>108</v>
      </c>
      <c r="C51" s="31"/>
      <c r="D51" s="27" t="s">
        <v>111</v>
      </c>
      <c r="E51" s="27" t="s">
        <v>113</v>
      </c>
    </row>
    <row r="52" spans="1:5" ht="16.5" thickBot="1" x14ac:dyDescent="0.3">
      <c r="A52" s="28" t="s">
        <v>114</v>
      </c>
      <c r="B52" s="29" t="s">
        <v>115</v>
      </c>
      <c r="C52" s="29" t="s">
        <v>116</v>
      </c>
      <c r="D52" s="30" t="s">
        <v>117</v>
      </c>
      <c r="E52" s="30" t="s">
        <v>118</v>
      </c>
    </row>
    <row r="53" spans="1:5" ht="16.5" thickBot="1" x14ac:dyDescent="0.3">
      <c r="A53" s="28" t="s">
        <v>119</v>
      </c>
      <c r="B53" s="29" t="s">
        <v>120</v>
      </c>
      <c r="C53" s="29" t="s">
        <v>121</v>
      </c>
      <c r="D53" s="30" t="s">
        <v>122</v>
      </c>
      <c r="E53" s="30" t="s">
        <v>123</v>
      </c>
    </row>
    <row r="54" spans="1:5" ht="16.5" thickBot="1" x14ac:dyDescent="0.3">
      <c r="A54" s="28" t="s">
        <v>124</v>
      </c>
      <c r="B54" s="29" t="s">
        <v>120</v>
      </c>
      <c r="C54" s="29" t="s">
        <v>125</v>
      </c>
      <c r="D54" s="30" t="s">
        <v>126</v>
      </c>
      <c r="E54" s="30" t="s">
        <v>127</v>
      </c>
    </row>
    <row r="55" spans="1:5" ht="16.5" thickBot="1" x14ac:dyDescent="0.3">
      <c r="A55" s="28" t="s">
        <v>128</v>
      </c>
      <c r="B55" s="29" t="s">
        <v>129</v>
      </c>
      <c r="C55" s="29" t="s">
        <v>130</v>
      </c>
      <c r="D55" s="30" t="s">
        <v>131</v>
      </c>
      <c r="E55" s="30" t="s">
        <v>132</v>
      </c>
    </row>
  </sheetData>
  <mergeCells count="2">
    <mergeCell ref="C50:C51"/>
    <mergeCell ref="A49:E49"/>
  </mergeCells>
  <pageMargins left="0.7" right="0.7" top="0.75" bottom="0.75" header="0.3" footer="0.3"/>
  <pageSetup paperSize="9" orientation="portrait" r:id="rId1"/>
  <ignoredErrors>
    <ignoredError sqref="A1:P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Rustam G. Irgashev</dc:creator>
  <cp:lastModifiedBy>Maksim M. Inoyatov</cp:lastModifiedBy>
  <dcterms:created xsi:type="dcterms:W3CDTF">2022-07-18T13:07:37Z</dcterms:created>
  <dcterms:modified xsi:type="dcterms:W3CDTF">2023-02-02T10:39:26Z</dcterms:modified>
</cp:coreProperties>
</file>